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activeTab="2"/>
  </bookViews>
  <sheets>
    <sheet name="Problem 1" sheetId="2" r:id="rId1"/>
    <sheet name="Problem 2" sheetId="4" r:id="rId2"/>
    <sheet name="Problem 3" sheetId="5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9" i="4"/>
  <c r="D78"/>
  <c r="D77"/>
  <c r="D76"/>
  <c r="D70"/>
  <c r="D69"/>
  <c r="D68"/>
  <c r="D67"/>
  <c r="D66"/>
  <c r="D60"/>
  <c r="D59"/>
  <c r="D58"/>
  <c r="D57"/>
  <c r="D56"/>
  <c r="D53"/>
  <c r="D52"/>
  <c r="D54" s="1"/>
  <c r="D51"/>
  <c r="D49"/>
  <c r="B33"/>
  <c r="A33"/>
  <c r="B32"/>
  <c r="A32"/>
  <c r="B31"/>
  <c r="A31"/>
  <c r="B30"/>
  <c r="A30"/>
  <c r="B29"/>
  <c r="A29"/>
  <c r="D46"/>
  <c r="D47"/>
  <c r="D45"/>
  <c r="D42"/>
  <c r="D44" s="1"/>
  <c r="D43"/>
  <c r="B28"/>
  <c r="A28"/>
  <c r="B27"/>
  <c r="A27"/>
  <c r="B26"/>
  <c r="A26"/>
  <c r="D16" i="5"/>
  <c r="D18"/>
  <c r="D20"/>
  <c r="D11"/>
  <c r="D13"/>
  <c r="D36" i="2"/>
  <c r="E36"/>
  <c r="F36"/>
  <c r="G36"/>
  <c r="C36"/>
  <c r="G35"/>
  <c r="E34"/>
  <c r="E33"/>
  <c r="E32"/>
  <c r="F31"/>
  <c r="E30"/>
  <c r="C29"/>
  <c r="E28"/>
  <c r="C27"/>
  <c r="F26"/>
  <c r="C25"/>
  <c r="G24"/>
  <c r="F23"/>
  <c r="E22"/>
  <c r="C21"/>
  <c r="C20"/>
  <c r="G19"/>
  <c r="F18"/>
  <c r="D17"/>
  <c r="E16"/>
  <c r="C15"/>
  <c r="C14"/>
  <c r="G13"/>
  <c r="E11"/>
  <c r="G10"/>
  <c r="C12"/>
  <c r="B34" i="4" l="1"/>
</calcChain>
</file>

<file path=xl/sharedStrings.xml><?xml version="1.0" encoding="utf-8"?>
<sst xmlns="http://schemas.openxmlformats.org/spreadsheetml/2006/main" count="177" uniqueCount="119">
  <si>
    <t xml:space="preserve"> </t>
  </si>
  <si>
    <t>Direct materials</t>
  </si>
  <si>
    <t>Direct labor</t>
  </si>
  <si>
    <t>Selling</t>
  </si>
  <si>
    <t>Admin</t>
  </si>
  <si>
    <t>Overhead</t>
  </si>
  <si>
    <t>Amount</t>
  </si>
  <si>
    <t>Totals</t>
  </si>
  <si>
    <t>Salary of chief compliance officer of company</t>
  </si>
  <si>
    <t>Power used by painting equipment</t>
  </si>
  <si>
    <t>Instrument panel installed in the airplane cockpit</t>
  </si>
  <si>
    <t>Annual bonus paid to the chief operating officer of the company</t>
  </si>
  <si>
    <t>Turbo-charged airplane engine</t>
  </si>
  <si>
    <t>Interior trim material used throughout the airplane cabin</t>
  </si>
  <si>
    <t>Cost of normal scrap from production of airplane body</t>
  </si>
  <si>
    <t>Total Hourly wages of employees that assemble the airplane</t>
  </si>
  <si>
    <t>Salary of the marketing department personnel</t>
  </si>
  <si>
    <t>Cost of paving the headquarters employee parking lot</t>
  </si>
  <si>
    <t>Cost of electrical wiring throughout the airplane</t>
  </si>
  <si>
    <t>Cost of electronic guidance system installed in the airplane cockpit</t>
  </si>
  <si>
    <t>Salary of plant manager</t>
  </si>
  <si>
    <t>Cost of miniature replicas of the airplane used to promote and market the airplane</t>
  </si>
  <si>
    <t>Human resources department costs for the year</t>
  </si>
  <si>
    <t>Metal used for producing the airplane body</t>
  </si>
  <si>
    <t>Annual fee to a celebrity to promote the aircraft</t>
  </si>
  <si>
    <t>Hydraulic pumps used in the airplane’s flight control system</t>
  </si>
  <si>
    <t>Yearly cost of the maintenance contract for robotic equipment</t>
  </si>
  <si>
    <t>Prebuilt leather seats installed in the first-class cabin</t>
  </si>
  <si>
    <t>Depreciation on factory equipment</t>
  </si>
  <si>
    <t>Oil to lubricate factory equipment</t>
  </si>
  <si>
    <t>Masks for use by painters in painting the airplane body</t>
  </si>
  <si>
    <t>Decals for cockpit door, the cost of which is immaterial to the cost of the final product</t>
  </si>
  <si>
    <t>Salary of chief financial officer</t>
  </si>
  <si>
    <t>Enter titles and accounts in the green cells</t>
  </si>
  <si>
    <t>Enter Numbers in the blue cells</t>
  </si>
  <si>
    <t>Enter your Calculations in the yellow cells</t>
  </si>
  <si>
    <t>https://www.principlesofaccounting.com/managerial-cost-accounting/</t>
  </si>
  <si>
    <t>Unit 1</t>
  </si>
  <si>
    <t>Read Chapter 17</t>
  </si>
  <si>
    <t>Intro To Managerial Acctg</t>
  </si>
  <si>
    <t>Allocate the Costs of each item to the correct category. Total Each column</t>
  </si>
  <si>
    <t>Advertising Expense</t>
  </si>
  <si>
    <t>Rent expense office</t>
  </si>
  <si>
    <t>Depreciation office</t>
  </si>
  <si>
    <t>Rent expense selling</t>
  </si>
  <si>
    <t>Depreciation selling</t>
  </si>
  <si>
    <t>Rent expense factory</t>
  </si>
  <si>
    <t>Depreciation factory</t>
  </si>
  <si>
    <t>Factory Supervision</t>
  </si>
  <si>
    <t>Sales</t>
  </si>
  <si>
    <t>Factory supplies - used</t>
  </si>
  <si>
    <t>Sales salaries</t>
  </si>
  <si>
    <t>Factory utilities</t>
  </si>
  <si>
    <t>Raw mat beginning</t>
  </si>
  <si>
    <t>Raw Mat ending</t>
  </si>
  <si>
    <t>WIP Beginning</t>
  </si>
  <si>
    <t>WIP Ending</t>
  </si>
  <si>
    <t>Fin Goods Beginning</t>
  </si>
  <si>
    <t>Raw Mat purchases</t>
  </si>
  <si>
    <t>Fin Good Ending</t>
  </si>
  <si>
    <t>Total</t>
  </si>
  <si>
    <t>1 Beginning Raw materials inv</t>
  </si>
  <si>
    <t>2 Raw materials purchases</t>
  </si>
  <si>
    <t>+</t>
  </si>
  <si>
    <t>3 Total raw materials available</t>
  </si>
  <si>
    <t>=</t>
  </si>
  <si>
    <t>4 Less:  End Raw materials inv</t>
  </si>
  <si>
    <t>-</t>
  </si>
  <si>
    <t>5 Direct materials used</t>
  </si>
  <si>
    <t> +</t>
  </si>
  <si>
    <t xml:space="preserve"> 6 Direct labor</t>
  </si>
  <si>
    <t>8 Total manufacturing overhead</t>
  </si>
  <si>
    <t>9 Total manufacturing costs</t>
  </si>
  <si>
    <t>10  Beginning Work in process, 1/1</t>
  </si>
  <si>
    <t>11 Total cost of work in process</t>
  </si>
  <si>
    <t>12 Less:  Work in process, 12/31</t>
  </si>
  <si>
    <t>13 Cost of goods manufactured</t>
  </si>
  <si>
    <t>14 Beginning Finished Goods Inventory</t>
  </si>
  <si>
    <t>15 Cost of Goods Manufactured</t>
  </si>
  <si>
    <t>16 Total Goods Available for Sale</t>
  </si>
  <si>
    <t>17 Less ending Finished goods</t>
  </si>
  <si>
    <t>18 Cost of Goods Sold</t>
  </si>
  <si>
    <t>INCOME STATEMENT</t>
  </si>
  <si>
    <t>Balance Sheet</t>
  </si>
  <si>
    <t xml:space="preserve">CURRENT ASSETS </t>
  </si>
  <si>
    <t>Cost Goods Sold</t>
  </si>
  <si>
    <t>INVENTORY</t>
  </si>
  <si>
    <t>Gross Profit</t>
  </si>
  <si>
    <t>RAW MATERIALS INVENTORY</t>
  </si>
  <si>
    <t>Selling  and Admin Expenses</t>
  </si>
  <si>
    <t>WORK IN PROCESS INVENTORY</t>
  </si>
  <si>
    <t>Operating Income (EBIT)</t>
  </si>
  <si>
    <t>FINISHED GOODS INVEINTORY</t>
  </si>
  <si>
    <t xml:space="preserve"> TOTAL INVENTORY</t>
  </si>
  <si>
    <t>7 Total manufacturing overhead</t>
  </si>
  <si>
    <t>8 Total manufacturing costs</t>
  </si>
  <si>
    <t>9  Beginning Work in process, 1/1</t>
  </si>
  <si>
    <t>10 Total cost of work in process</t>
  </si>
  <si>
    <t>11 Less:  Work in process, 12/31</t>
  </si>
  <si>
    <t>12 Cost of goods manufactured</t>
  </si>
  <si>
    <t>Calculate the total overhead costs:</t>
  </si>
  <si>
    <t>Complete the Cost of Goods Manufatured Schedule</t>
  </si>
  <si>
    <t>Compete the partial income statement</t>
  </si>
  <si>
    <t>Compete the partial balance sheet</t>
  </si>
  <si>
    <t>Use the following cost information to complete the schedules below for Jackson Company:</t>
  </si>
  <si>
    <t>Indirect labor</t>
  </si>
  <si>
    <t>Misc production costs</t>
  </si>
  <si>
    <t>Office salaries</t>
  </si>
  <si>
    <t>Complete the Cost of Goods Manufactured Schedule (fill in the blanks using the other numbers in the schedule)</t>
  </si>
  <si>
    <r>
      <t>Special advertising campaign in </t>
    </r>
    <r>
      <rPr>
        <i/>
        <sz val="12"/>
        <color rgb="FF333333"/>
        <rFont val="Inherit"/>
      </rPr>
      <t>Aviation World</t>
    </r>
    <r>
      <rPr>
        <sz val="12"/>
        <color rgb="FF333333"/>
        <rFont val="Inherit"/>
      </rPr>
      <t> magazine</t>
    </r>
  </si>
  <si>
    <t>Period costs- administrative expense</t>
  </si>
  <si>
    <t>Product cost-factory overhead cost</t>
  </si>
  <si>
    <t>Product cost-direct materials cost</t>
  </si>
  <si>
    <t>Product costs-direct materials cost</t>
  </si>
  <si>
    <t>Product costs-factory overhead cost</t>
  </si>
  <si>
    <t>Product costs-direct labor cost</t>
  </si>
  <si>
    <t>Period costs-selling expense</t>
  </si>
  <si>
    <t>Period costs-administrative expense</t>
  </si>
  <si>
    <t>Maintenance factory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</si>
</sst>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409]dd\-mmm\-yy;@"/>
    <numFmt numFmtId="166" formatCode="_(* #,##0_);_(* \(#,##0\);_(* &quot;-&quot;??_);_(@_)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12"/>
      <name val="Arial"/>
      <family val="2"/>
    </font>
    <font>
      <sz val="10"/>
      <name val="Myriad Web Pro"/>
    </font>
    <font>
      <sz val="10"/>
      <color indexed="16"/>
      <name val="Myriad Web Pro"/>
    </font>
    <font>
      <b/>
      <sz val="10"/>
      <color indexed="9"/>
      <name val="Myriad Web Pro"/>
    </font>
    <font>
      <sz val="10"/>
      <name val="Myriad Pro"/>
    </font>
    <font>
      <i/>
      <sz val="10"/>
      <name val="Myriad Web Pro"/>
    </font>
    <font>
      <sz val="12"/>
      <name val="Myriad Pro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color rgb="FF333333"/>
      <name val="Inherit"/>
    </font>
    <font>
      <b/>
      <sz val="14"/>
      <color rgb="FF333333"/>
      <name val="Inherit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4"/>
      <color theme="0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name val="Arial"/>
      <family val="2"/>
    </font>
    <font>
      <b/>
      <sz val="22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sz val="14"/>
      <color rgb="FF0070C0"/>
      <name val="Arial"/>
      <family val="2"/>
    </font>
    <font>
      <u/>
      <sz val="12"/>
      <color theme="10"/>
      <name val="Calibri"/>
      <family val="2"/>
      <scheme val="minor"/>
    </font>
    <font>
      <sz val="12"/>
      <color rgb="FF333333"/>
      <name val="Inherit"/>
    </font>
    <font>
      <i/>
      <sz val="12"/>
      <color rgb="FF333333"/>
      <name val="Inherit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/>
      <right style="hair">
        <color indexed="53"/>
      </right>
      <top style="hair">
        <color indexed="53"/>
      </top>
      <bottom style="hair">
        <color indexed="53"/>
      </bottom>
      <diagonal/>
    </border>
    <border>
      <left/>
      <right style="thin">
        <color indexed="53"/>
      </right>
      <top/>
      <bottom style="thin">
        <color indexed="53"/>
      </bottom>
      <diagonal/>
    </border>
    <border>
      <left/>
      <right style="hair">
        <color indexed="53"/>
      </right>
      <top/>
      <bottom style="hair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2" borderId="0" applyNumberFormat="0" applyBorder="0" applyAlignment="0"/>
    <xf numFmtId="0" fontId="4" fillId="3" borderId="0"/>
    <xf numFmtId="0" fontId="6" fillId="3" borderId="0">
      <alignment horizontal="center" vertical="center"/>
    </xf>
    <xf numFmtId="3" fontId="4" fillId="4" borderId="1">
      <alignment horizontal="right" vertical="center" wrapText="1"/>
    </xf>
    <xf numFmtId="0" fontId="5" fillId="4" borderId="2">
      <alignment horizontal="left" vertical="center" wrapText="1"/>
    </xf>
    <xf numFmtId="0" fontId="5" fillId="4" borderId="0">
      <alignment horizontal="left" vertical="center" wrapText="1" indent="1"/>
    </xf>
    <xf numFmtId="3" fontId="7" fillId="4" borderId="3" applyNumberFormat="0" applyFont="0" applyAlignment="0">
      <alignment horizontal="center" vertical="center" wrapText="1"/>
    </xf>
    <xf numFmtId="16" fontId="4" fillId="4" borderId="0">
      <alignment horizontal="center" vertical="center" wrapText="1"/>
    </xf>
    <xf numFmtId="0" fontId="8" fillId="4" borderId="4">
      <alignment horizontal="justify" vertical="center" wrapText="1"/>
    </xf>
    <xf numFmtId="0" fontId="3" fillId="5" borderId="0" applyFont="0" applyAlignment="0">
      <alignment horizontal="center" vertical="center" wrapText="1"/>
    </xf>
    <xf numFmtId="0" fontId="6" fillId="5" borderId="3" applyAlignment="0">
      <alignment horizontal="center" vertical="center" wrapText="1"/>
    </xf>
    <xf numFmtId="165" fontId="9" fillId="6" borderId="5" applyNumberFormat="0" applyFont="0" applyFill="0" applyAlignment="0">
      <alignment horizontal="left" vertical="center" wrapText="1"/>
    </xf>
    <xf numFmtId="165" fontId="4" fillId="0" borderId="5" applyNumberFormat="0" applyFont="0" applyFill="0" applyAlignment="0">
      <alignment horizontal="center" vertical="center" wrapText="1"/>
    </xf>
    <xf numFmtId="165" fontId="4" fillId="7" borderId="6" applyNumberFormat="0" applyBorder="0" applyAlignment="0">
      <alignment horizontal="left" vertical="center" wrapText="1"/>
    </xf>
    <xf numFmtId="0" fontId="6" fillId="8" borderId="7" applyAlignment="0">
      <alignment vertical="center"/>
    </xf>
    <xf numFmtId="0" fontId="2" fillId="8" borderId="0">
      <alignment vertical="center"/>
    </xf>
    <xf numFmtId="165" fontId="4" fillId="6" borderId="8" applyNumberFormat="0" applyBorder="0" applyAlignment="0">
      <alignment horizontal="left" vertical="center" wrapText="1"/>
    </xf>
    <xf numFmtId="0" fontId="4" fillId="4" borderId="0" applyFill="0">
      <alignment horizontal="justify" vertical="top" wrapText="1"/>
    </xf>
    <xf numFmtId="0" fontId="5" fillId="0" borderId="0">
      <alignment horizontal="justify" vertical="top" wrapText="1"/>
    </xf>
    <xf numFmtId="0" fontId="9" fillId="0" borderId="0">
      <alignment horizontal="left" vertical="center" wrapText="1"/>
    </xf>
    <xf numFmtId="0" fontId="4" fillId="9" borderId="0" applyNumberFormat="0" applyAlignment="0">
      <alignment vertical="center"/>
    </xf>
    <xf numFmtId="0" fontId="6" fillId="10" borderId="0" applyNumberFormat="0" applyAlignment="0"/>
    <xf numFmtId="0" fontId="16" fillId="0" borderId="0" applyNumberFormat="0" applyFill="0" applyBorder="0" applyAlignment="0" applyProtection="0"/>
  </cellStyleXfs>
  <cellXfs count="140">
    <xf numFmtId="0" fontId="0" fillId="0" borderId="0" xfId="0"/>
    <xf numFmtId="0" fontId="10" fillId="0" borderId="0" xfId="0" applyFont="1"/>
    <xf numFmtId="0" fontId="12" fillId="0" borderId="0" xfId="0" applyFont="1" applyAlignment="1">
      <alignment horizontal="center"/>
    </xf>
    <xf numFmtId="166" fontId="13" fillId="0" borderId="9" xfId="1" applyNumberFormat="1" applyFont="1" applyBorder="1" applyAlignment="1">
      <alignment horizontal="left" vertical="center" indent="1"/>
    </xf>
    <xf numFmtId="0" fontId="12" fillId="13" borderId="0" xfId="0" applyFont="1" applyFill="1"/>
    <xf numFmtId="0" fontId="12" fillId="11" borderId="0" xfId="0" applyFont="1" applyFill="1"/>
    <xf numFmtId="0" fontId="12" fillId="12" borderId="0" xfId="0" applyFont="1" applyFill="1"/>
    <xf numFmtId="0" fontId="15" fillId="14" borderId="0" xfId="0" applyFont="1" applyFill="1"/>
    <xf numFmtId="0" fontId="0" fillId="13" borderId="0" xfId="0" applyFill="1"/>
    <xf numFmtId="0" fontId="0" fillId="11" borderId="0" xfId="0" applyFill="1"/>
    <xf numFmtId="0" fontId="0" fillId="12" borderId="0" xfId="0" applyFill="1"/>
    <xf numFmtId="0" fontId="0" fillId="14" borderId="0" xfId="0" applyFill="1"/>
    <xf numFmtId="0" fontId="17" fillId="14" borderId="0" xfId="0" applyFont="1" applyFill="1"/>
    <xf numFmtId="0" fontId="16" fillId="14" borderId="0" xfId="25" applyFill="1"/>
    <xf numFmtId="0" fontId="10" fillId="14" borderId="0" xfId="0" applyFont="1" applyFill="1"/>
    <xf numFmtId="0" fontId="12" fillId="0" borderId="0" xfId="0" applyFont="1"/>
    <xf numFmtId="166" fontId="12" fillId="12" borderId="9" xfId="1" applyNumberFormat="1" applyFont="1" applyFill="1" applyBorder="1"/>
    <xf numFmtId="0" fontId="19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4" fillId="0" borderId="0" xfId="0" applyFont="1" applyFill="1" applyAlignment="1">
      <alignment horizontal="center" vertical="center"/>
    </xf>
    <xf numFmtId="166" fontId="25" fillId="0" borderId="0" xfId="1" applyNumberFormat="1" applyFont="1" applyFill="1"/>
    <xf numFmtId="0" fontId="24" fillId="0" borderId="16" xfId="0" applyFont="1" applyFill="1" applyBorder="1" applyAlignment="1">
      <alignment horizontal="center" vertical="center"/>
    </xf>
    <xf numFmtId="0" fontId="24" fillId="0" borderId="18" xfId="0" quotePrefix="1" applyFont="1" applyFill="1" applyBorder="1" applyAlignment="1">
      <alignment horizontal="center" vertical="center"/>
    </xf>
    <xf numFmtId="166" fontId="24" fillId="0" borderId="19" xfId="1" applyNumberFormat="1" applyFont="1" applyFill="1" applyBorder="1" applyAlignment="1">
      <alignment vertical="center"/>
    </xf>
    <xf numFmtId="0" fontId="24" fillId="0" borderId="20" xfId="0" quotePrefix="1" applyFont="1" applyFill="1" applyBorder="1" applyAlignment="1">
      <alignment horizontal="center" vertical="center"/>
    </xf>
    <xf numFmtId="166" fontId="24" fillId="0" borderId="22" xfId="1" quotePrefix="1" applyNumberFormat="1" applyFont="1" applyFill="1" applyBorder="1" applyAlignment="1">
      <alignment vertical="center"/>
    </xf>
    <xf numFmtId="166" fontId="25" fillId="0" borderId="23" xfId="1" applyNumberFormat="1" applyFont="1" applyFill="1" applyBorder="1"/>
    <xf numFmtId="166" fontId="24" fillId="0" borderId="18" xfId="1" quotePrefix="1" applyNumberFormat="1" applyFont="1" applyFill="1" applyBorder="1"/>
    <xf numFmtId="166" fontId="24" fillId="15" borderId="19" xfId="1" applyNumberFormat="1" applyFont="1" applyFill="1" applyBorder="1" applyAlignment="1">
      <alignment vertical="center"/>
    </xf>
    <xf numFmtId="166" fontId="25" fillId="0" borderId="24" xfId="1" quotePrefix="1" applyNumberFormat="1" applyFont="1" applyFill="1" applyBorder="1"/>
    <xf numFmtId="166" fontId="24" fillId="0" borderId="25" xfId="1" applyNumberFormat="1" applyFont="1" applyFill="1" applyBorder="1" applyAlignment="1">
      <alignment vertical="center"/>
    </xf>
    <xf numFmtId="166" fontId="24" fillId="0" borderId="26" xfId="1" quotePrefix="1" applyNumberFormat="1" applyFont="1" applyFill="1" applyBorder="1"/>
    <xf numFmtId="166" fontId="25" fillId="0" borderId="20" xfId="1" applyNumberFormat="1" applyFont="1" applyFill="1" applyBorder="1"/>
    <xf numFmtId="166" fontId="24" fillId="0" borderId="21" xfId="1" applyNumberFormat="1" applyFont="1" applyFill="1" applyBorder="1" applyAlignment="1">
      <alignment vertical="center"/>
    </xf>
    <xf numFmtId="0" fontId="10" fillId="13" borderId="0" xfId="0" applyFont="1" applyFill="1"/>
    <xf numFmtId="0" fontId="10" fillId="11" borderId="0" xfId="0" applyFont="1" applyFill="1"/>
    <xf numFmtId="0" fontId="10" fillId="12" borderId="0" xfId="0" applyFont="1" applyFill="1"/>
    <xf numFmtId="0" fontId="12" fillId="14" borderId="0" xfId="0" applyFont="1" applyFill="1"/>
    <xf numFmtId="0" fontId="26" fillId="14" borderId="0" xfId="25" applyFont="1" applyFill="1"/>
    <xf numFmtId="0" fontId="12" fillId="16" borderId="0" xfId="0" applyFont="1" applyFill="1"/>
    <xf numFmtId="0" fontId="10" fillId="16" borderId="0" xfId="0" applyFont="1" applyFill="1"/>
    <xf numFmtId="0" fontId="27" fillId="0" borderId="11" xfId="0" applyFont="1" applyFill="1" applyBorder="1" applyAlignment="1">
      <alignment vertical="center"/>
    </xf>
    <xf numFmtId="3" fontId="27" fillId="0" borderId="1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3" fontId="27" fillId="0" borderId="11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vertical="center"/>
    </xf>
    <xf numFmtId="3" fontId="27" fillId="0" borderId="14" xfId="0" applyNumberFormat="1" applyFont="1" applyFill="1" applyBorder="1" applyAlignment="1">
      <alignment horizontal="center" vertical="center"/>
    </xf>
    <xf numFmtId="3" fontId="27" fillId="0" borderId="13" xfId="0" applyNumberFormat="1" applyFont="1" applyFill="1" applyBorder="1" applyAlignment="1">
      <alignment horizontal="center" vertical="center"/>
    </xf>
    <xf numFmtId="3" fontId="28" fillId="0" borderId="1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9" fillId="0" borderId="15" xfId="0" applyFont="1" applyBorder="1" applyAlignment="1">
      <alignment vertical="center"/>
    </xf>
    <xf numFmtId="3" fontId="10" fillId="0" borderId="0" xfId="0" applyNumberFormat="1" applyFont="1"/>
    <xf numFmtId="0" fontId="28" fillId="13" borderId="13" xfId="0" applyFont="1" applyFill="1" applyBorder="1" applyAlignment="1">
      <alignment vertical="center"/>
    </xf>
    <xf numFmtId="0" fontId="29" fillId="0" borderId="13" xfId="0" applyFont="1" applyBorder="1" applyAlignment="1">
      <alignment horizontal="right" vertical="center"/>
    </xf>
    <xf numFmtId="3" fontId="30" fillId="12" borderId="14" xfId="0" applyNumberFormat="1" applyFont="1" applyFill="1" applyBorder="1" applyAlignment="1">
      <alignment vertical="center"/>
    </xf>
    <xf numFmtId="0" fontId="10" fillId="16" borderId="0" xfId="0" applyFont="1" applyFill="1" applyAlignment="1">
      <alignment horizontal="center"/>
    </xf>
    <xf numFmtId="0" fontId="28" fillId="0" borderId="0" xfId="0" applyFont="1"/>
    <xf numFmtId="0" fontId="20" fillId="13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32" fillId="0" borderId="0" xfId="0" applyFont="1"/>
    <xf numFmtId="0" fontId="32" fillId="0" borderId="0" xfId="0" applyFont="1" applyBorder="1"/>
    <xf numFmtId="0" fontId="19" fillId="0" borderId="0" xfId="0" applyFont="1" applyAlignment="1">
      <alignment vertical="center"/>
    </xf>
    <xf numFmtId="0" fontId="33" fillId="0" borderId="0" xfId="0" applyFont="1" applyBorder="1"/>
    <xf numFmtId="0" fontId="31" fillId="12" borderId="20" xfId="0" applyFont="1" applyFill="1" applyBorder="1" applyAlignment="1">
      <alignment horizontal="center" vertical="center"/>
    </xf>
    <xf numFmtId="3" fontId="30" fillId="12" borderId="21" xfId="0" applyNumberFormat="1" applyFont="1" applyFill="1" applyBorder="1"/>
    <xf numFmtId="0" fontId="30" fillId="0" borderId="0" xfId="0" applyFont="1"/>
    <xf numFmtId="0" fontId="19" fillId="16" borderId="0" xfId="0" applyFont="1" applyFill="1" applyAlignment="1">
      <alignment vertical="center"/>
    </xf>
    <xf numFmtId="0" fontId="30" fillId="16" borderId="0" xfId="0" applyFont="1" applyFill="1"/>
    <xf numFmtId="0" fontId="10" fillId="0" borderId="0" xfId="0" applyFont="1" applyFill="1"/>
    <xf numFmtId="0" fontId="29" fillId="0" borderId="0" xfId="0" applyFont="1" applyFill="1" applyAlignment="1">
      <alignment horizontal="right" vertical="center"/>
    </xf>
    <xf numFmtId="0" fontId="12" fillId="0" borderId="28" xfId="0" applyFont="1" applyBorder="1"/>
    <xf numFmtId="0" fontId="10" fillId="0" borderId="28" xfId="0" applyFont="1" applyBorder="1"/>
    <xf numFmtId="0" fontId="34" fillId="0" borderId="0" xfId="0" applyFont="1"/>
    <xf numFmtId="166" fontId="10" fillId="11" borderId="9" xfId="1" applyNumberFormat="1" applyFont="1" applyFill="1" applyBorder="1"/>
    <xf numFmtId="0" fontId="28" fillId="0" borderId="0" xfId="0" applyFont="1" applyFill="1"/>
    <xf numFmtId="3" fontId="28" fillId="11" borderId="23" xfId="0" applyNumberFormat="1" applyFont="1" applyFill="1" applyBorder="1"/>
    <xf numFmtId="3" fontId="28" fillId="11" borderId="19" xfId="0" applyNumberFormat="1" applyFont="1" applyFill="1" applyBorder="1"/>
    <xf numFmtId="3" fontId="28" fillId="12" borderId="21" xfId="0" applyNumberFormat="1" applyFont="1" applyFill="1" applyBorder="1"/>
    <xf numFmtId="3" fontId="35" fillId="11" borderId="19" xfId="0" applyNumberFormat="1" applyFont="1" applyFill="1" applyBorder="1"/>
    <xf numFmtId="3" fontId="11" fillId="11" borderId="23" xfId="0" applyNumberFormat="1" applyFont="1" applyFill="1" applyBorder="1" applyAlignment="1">
      <alignment vertical="center"/>
    </xf>
    <xf numFmtId="3" fontId="11" fillId="11" borderId="19" xfId="0" applyNumberFormat="1" applyFont="1" applyFill="1" applyBorder="1" applyAlignment="1">
      <alignment vertical="center"/>
    </xf>
    <xf numFmtId="3" fontId="11" fillId="12" borderId="25" xfId="0" applyNumberFormat="1" applyFont="1" applyFill="1" applyBorder="1" applyAlignment="1">
      <alignment vertical="center"/>
    </xf>
    <xf numFmtId="3" fontId="11" fillId="11" borderId="25" xfId="0" applyNumberFormat="1" applyFont="1" applyFill="1" applyBorder="1" applyAlignment="1">
      <alignment vertical="center"/>
    </xf>
    <xf numFmtId="3" fontId="11" fillId="12" borderId="27" xfId="0" applyNumberFormat="1" applyFont="1" applyFill="1" applyBorder="1" applyAlignment="1">
      <alignment vertical="center"/>
    </xf>
    <xf numFmtId="3" fontId="11" fillId="11" borderId="19" xfId="0" applyNumberFormat="1" applyFont="1" applyFill="1" applyBorder="1" applyAlignment="1">
      <alignment horizontal="right" vertical="center" indent="5"/>
    </xf>
    <xf numFmtId="3" fontId="36" fillId="12" borderId="21" xfId="0" applyNumberFormat="1" applyFont="1" applyFill="1" applyBorder="1" applyAlignment="1">
      <alignment vertical="center"/>
    </xf>
    <xf numFmtId="3" fontId="11" fillId="11" borderId="17" xfId="0" applyNumberFormat="1" applyFont="1" applyFill="1" applyBorder="1" applyAlignment="1">
      <alignment vertical="center"/>
    </xf>
    <xf numFmtId="3" fontId="11" fillId="12" borderId="21" xfId="0" applyNumberFormat="1" applyFont="1" applyFill="1" applyBorder="1" applyAlignment="1">
      <alignment vertical="center"/>
    </xf>
    <xf numFmtId="166" fontId="24" fillId="11" borderId="17" xfId="1" applyNumberFormat="1" applyFont="1" applyFill="1" applyBorder="1" applyAlignment="1">
      <alignment vertical="center"/>
    </xf>
    <xf numFmtId="166" fontId="24" fillId="11" borderId="21" xfId="1" applyNumberFormat="1" applyFont="1" applyFill="1" applyBorder="1" applyAlignment="1">
      <alignment vertical="center"/>
    </xf>
    <xf numFmtId="166" fontId="24" fillId="11" borderId="23" xfId="1" applyNumberFormat="1" applyFont="1" applyFill="1" applyBorder="1" applyAlignment="1">
      <alignment vertical="center"/>
    </xf>
    <xf numFmtId="166" fontId="24" fillId="11" borderId="25" xfId="1" applyNumberFormat="1" applyFont="1" applyFill="1" applyBorder="1" applyAlignment="1">
      <alignment vertical="center"/>
    </xf>
    <xf numFmtId="166" fontId="24" fillId="11" borderId="27" xfId="1" applyNumberFormat="1" applyFont="1" applyFill="1" applyBorder="1" applyAlignment="1">
      <alignment vertical="center"/>
    </xf>
    <xf numFmtId="0" fontId="34" fillId="0" borderId="0" xfId="0" applyFont="1" applyAlignment="1">
      <alignment horizontal="right"/>
    </xf>
    <xf numFmtId="0" fontId="19" fillId="0" borderId="0" xfId="0" applyFont="1" applyAlignment="1">
      <alignment vertical="center"/>
    </xf>
    <xf numFmtId="0" fontId="14" fillId="0" borderId="10" xfId="0" applyFont="1" applyFill="1" applyBorder="1" applyAlignment="1">
      <alignment horizontal="right" vertical="center" wrapText="1"/>
    </xf>
    <xf numFmtId="166" fontId="28" fillId="17" borderId="13" xfId="1" applyNumberFormat="1" applyFont="1" applyFill="1" applyBorder="1" applyAlignment="1">
      <alignment vertical="center"/>
    </xf>
    <xf numFmtId="166" fontId="28" fillId="17" borderId="11" xfId="1" applyNumberFormat="1" applyFont="1" applyFill="1" applyBorder="1" applyAlignment="1">
      <alignment vertical="center"/>
    </xf>
    <xf numFmtId="0" fontId="29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/>
    </xf>
    <xf numFmtId="0" fontId="27" fillId="0" borderId="0" xfId="0" applyFont="1" applyFill="1" applyBorder="1" applyAlignment="1">
      <alignment vertical="center"/>
    </xf>
    <xf numFmtId="3" fontId="27" fillId="0" borderId="0" xfId="0" applyNumberFormat="1" applyFont="1" applyFill="1" applyBorder="1" applyAlignment="1">
      <alignment horizontal="center" vertical="center"/>
    </xf>
    <xf numFmtId="0" fontId="37" fillId="14" borderId="0" xfId="25" applyFont="1" applyFill="1"/>
    <xf numFmtId="0" fontId="31" fillId="11" borderId="22" xfId="0" applyFont="1" applyFill="1" applyBorder="1" applyAlignment="1">
      <alignment horizontal="center" vertical="center"/>
    </xf>
    <xf numFmtId="0" fontId="31" fillId="11" borderId="18" xfId="0" quotePrefix="1" applyFont="1" applyFill="1" applyBorder="1" applyAlignment="1">
      <alignment horizontal="center" vertical="center"/>
    </xf>
    <xf numFmtId="0" fontId="10" fillId="11" borderId="22" xfId="0" applyFont="1" applyFill="1" applyBorder="1" applyAlignment="1">
      <alignment horizontal="center"/>
    </xf>
    <xf numFmtId="0" fontId="10" fillId="11" borderId="18" xfId="0" quotePrefix="1" applyFont="1" applyFill="1" applyBorder="1" applyAlignment="1">
      <alignment horizontal="center"/>
    </xf>
    <xf numFmtId="0" fontId="10" fillId="12" borderId="20" xfId="0" applyFont="1" applyFill="1" applyBorder="1" applyAlignment="1">
      <alignment horizontal="center"/>
    </xf>
    <xf numFmtId="0" fontId="20" fillId="0" borderId="0" xfId="0" applyFont="1" applyAlignment="1">
      <alignment vertical="center"/>
    </xf>
    <xf numFmtId="0" fontId="12" fillId="14" borderId="0" xfId="0" applyFont="1" applyFill="1" applyAlignment="1">
      <alignment wrapText="1"/>
    </xf>
    <xf numFmtId="0" fontId="38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40" fillId="11" borderId="9" xfId="0" applyFont="1" applyFill="1" applyBorder="1"/>
    <xf numFmtId="166" fontId="40" fillId="11" borderId="9" xfId="0" applyNumberFormat="1" applyFont="1" applyFill="1" applyBorder="1"/>
    <xf numFmtId="0" fontId="40" fillId="0" borderId="0" xfId="0" applyFont="1"/>
    <xf numFmtId="166" fontId="38" fillId="0" borderId="9" xfId="1" applyNumberFormat="1" applyFont="1" applyBorder="1" applyAlignment="1">
      <alignment horizontal="left" vertical="center" indent="1"/>
    </xf>
    <xf numFmtId="0" fontId="41" fillId="0" borderId="0" xfId="0" applyFont="1" applyAlignment="1">
      <alignment horizontal="center" wrapText="1"/>
    </xf>
    <xf numFmtId="166" fontId="42" fillId="12" borderId="9" xfId="1" applyNumberFormat="1" applyFont="1" applyFill="1" applyBorder="1"/>
    <xf numFmtId="166" fontId="24" fillId="0" borderId="19" xfId="1" applyNumberFormat="1" applyFont="1" applyFill="1" applyBorder="1" applyAlignment="1">
      <alignment horizontal="left" vertical="center" indent="5"/>
    </xf>
    <xf numFmtId="0" fontId="11" fillId="11" borderId="16" xfId="0" applyFont="1" applyFill="1" applyBorder="1" applyAlignment="1">
      <alignment horizontal="center" vertical="center"/>
    </xf>
    <xf numFmtId="0" fontId="11" fillId="11" borderId="18" xfId="0" quotePrefix="1" applyFont="1" applyFill="1" applyBorder="1" applyAlignment="1">
      <alignment horizontal="center" vertical="center"/>
    </xf>
    <xf numFmtId="0" fontId="11" fillId="12" borderId="20" xfId="0" quotePrefix="1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vertical="center"/>
    </xf>
    <xf numFmtId="0" fontId="28" fillId="0" borderId="0" xfId="0" applyFont="1" applyFill="1" applyBorder="1"/>
    <xf numFmtId="0" fontId="31" fillId="11" borderId="18" xfId="0" applyFont="1" applyFill="1" applyBorder="1"/>
    <xf numFmtId="0" fontId="28" fillId="12" borderId="24" xfId="0" applyFont="1" applyFill="1" applyBorder="1"/>
    <xf numFmtId="0" fontId="28" fillId="11" borderId="24" xfId="0" quotePrefix="1" applyFont="1" applyFill="1" applyBorder="1"/>
    <xf numFmtId="0" fontId="31" fillId="12" borderId="26" xfId="0" quotePrefix="1" applyFont="1" applyFill="1" applyBorder="1"/>
    <xf numFmtId="0" fontId="31" fillId="11" borderId="18" xfId="0" quotePrefix="1" applyFont="1" applyFill="1" applyBorder="1"/>
    <xf numFmtId="0" fontId="28" fillId="12" borderId="20" xfId="0" applyFont="1" applyFill="1" applyBorder="1"/>
    <xf numFmtId="0" fontId="31" fillId="0" borderId="0" xfId="0" applyFont="1" applyAlignment="1">
      <alignment horizontal="center" vertical="center"/>
    </xf>
    <xf numFmtId="166" fontId="0" fillId="11" borderId="9" xfId="0" applyNumberFormat="1" applyFont="1" applyFill="1" applyBorder="1"/>
    <xf numFmtId="166" fontId="10" fillId="0" borderId="0" xfId="0" applyNumberFormat="1" applyFont="1"/>
    <xf numFmtId="0" fontId="18" fillId="0" borderId="0" xfId="0" applyFont="1" applyAlignment="1">
      <alignment horizontal="center" wrapText="1"/>
    </xf>
    <xf numFmtId="0" fontId="20" fillId="13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23" fillId="0" borderId="0" xfId="0" applyFont="1" applyAlignment="1">
      <alignment horizontal="left" wrapText="1"/>
    </xf>
    <xf numFmtId="3" fontId="32" fillId="0" borderId="0" xfId="0" applyNumberFormat="1" applyFont="1" applyFill="1" applyBorder="1"/>
  </cellXfs>
  <cellStyles count="26">
    <cellStyle name="bsbody" xfId="3"/>
    <cellStyle name="bsfoot" xfId="4"/>
    <cellStyle name="bshead" xfId="5"/>
    <cellStyle name="Comma" xfId="1" builtinId="3"/>
    <cellStyle name="GenJour#" xfId="6"/>
    <cellStyle name="GenJour1" xfId="7"/>
    <cellStyle name="GenJour2" xfId="8"/>
    <cellStyle name="GenJourBody" xfId="9"/>
    <cellStyle name="GenJourDate" xfId="10"/>
    <cellStyle name="GenJourDes" xfId="11"/>
    <cellStyle name="GenJourFoot" xfId="12"/>
    <cellStyle name="GenJourHead" xfId="13"/>
    <cellStyle name="Hyperlink" xfId="25" builtinId="8"/>
    <cellStyle name="LedgBody" xfId="14"/>
    <cellStyle name="ledgerwkbk" xfId="15"/>
    <cellStyle name="LedgGreen" xfId="16"/>
    <cellStyle name="LedgHead" xfId="17"/>
    <cellStyle name="LedgSide" xfId="18"/>
    <cellStyle name="LedgYellow" xfId="19"/>
    <cellStyle name="Normal" xfId="0" builtinId="0"/>
    <cellStyle name="Normal 2" xfId="2"/>
    <cellStyle name="POA" xfId="20"/>
    <cellStyle name="POAanswer" xfId="21"/>
    <cellStyle name="POAhead" xfId="22"/>
    <cellStyle name="trialbody" xfId="23"/>
    <cellStyle name="trialhead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inciplesofaccounting.com/managerial-cost-accountin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rinciplesofaccounting.com/managerial-cost-accounting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principlesofaccounting.com/managerial-cost-account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opLeftCell="A37" zoomScaleSheetLayoutView="100" workbookViewId="0">
      <selection activeCell="E42" sqref="E42"/>
    </sheetView>
  </sheetViews>
  <sheetFormatPr defaultRowHeight="18.75"/>
  <cols>
    <col min="1" max="1" width="31.42578125" style="1" customWidth="1"/>
    <col min="2" max="2" width="17" style="1" customWidth="1"/>
    <col min="3" max="3" width="14.5703125" style="1" customWidth="1"/>
    <col min="4" max="4" width="10.140625" style="1" customWidth="1"/>
    <col min="5" max="5" width="11.5703125" style="1" customWidth="1"/>
    <col min="6" max="6" width="10.85546875" style="1" customWidth="1"/>
    <col min="7" max="7" width="12" style="1" customWidth="1"/>
    <col min="8" max="16384" width="9.140625" style="1"/>
  </cols>
  <sheetData>
    <row r="1" spans="1:8">
      <c r="A1" s="4" t="s">
        <v>33</v>
      </c>
      <c r="B1" s="8"/>
      <c r="C1" s="8"/>
      <c r="D1" s="8"/>
      <c r="E1" s="8"/>
      <c r="F1" s="8"/>
    </row>
    <row r="2" spans="1:8">
      <c r="A2" s="5" t="s">
        <v>34</v>
      </c>
      <c r="B2" s="9"/>
      <c r="C2" s="9"/>
      <c r="D2" s="9"/>
      <c r="E2" s="9"/>
      <c r="F2" s="9"/>
    </row>
    <row r="3" spans="1:8">
      <c r="A3" s="6" t="s">
        <v>35</v>
      </c>
      <c r="B3" s="10"/>
      <c r="C3" s="10"/>
      <c r="D3" s="10"/>
      <c r="E3" s="10"/>
      <c r="F3" s="10"/>
    </row>
    <row r="4" spans="1:8">
      <c r="A4"/>
      <c r="B4"/>
      <c r="C4"/>
      <c r="D4"/>
      <c r="E4"/>
      <c r="F4"/>
    </row>
    <row r="5" spans="1:8" ht="26.25">
      <c r="A5" s="7" t="s">
        <v>37</v>
      </c>
      <c r="B5" s="12" t="s">
        <v>39</v>
      </c>
      <c r="C5" s="11"/>
      <c r="D5" s="14"/>
      <c r="E5" s="13"/>
      <c r="F5" s="11"/>
      <c r="G5" s="14"/>
    </row>
    <row r="6" spans="1:8" ht="21">
      <c r="A6" s="7" t="s">
        <v>38</v>
      </c>
      <c r="B6" s="13" t="s">
        <v>36</v>
      </c>
      <c r="C6" s="11"/>
      <c r="D6" s="14"/>
      <c r="E6" s="11"/>
      <c r="F6" s="11"/>
      <c r="G6" s="14"/>
    </row>
    <row r="8" spans="1:8" ht="51.75" customHeight="1">
      <c r="A8" s="134" t="s">
        <v>40</v>
      </c>
      <c r="B8" s="134"/>
      <c r="C8" s="134"/>
      <c r="D8" s="134"/>
      <c r="E8" s="134"/>
      <c r="F8" s="134"/>
      <c r="G8" s="134"/>
    </row>
    <row r="9" spans="1:8" ht="32.25">
      <c r="B9" s="2" t="s">
        <v>6</v>
      </c>
      <c r="C9" s="117" t="s">
        <v>1</v>
      </c>
      <c r="D9" s="117" t="s">
        <v>2</v>
      </c>
      <c r="E9" s="117" t="s">
        <v>5</v>
      </c>
      <c r="F9" s="112" t="s">
        <v>3</v>
      </c>
      <c r="G9" s="112" t="s">
        <v>4</v>
      </c>
    </row>
    <row r="10" spans="1:8" ht="30">
      <c r="A10" s="111" t="s">
        <v>8</v>
      </c>
      <c r="B10" s="116">
        <v>65000</v>
      </c>
      <c r="C10" s="113"/>
      <c r="D10" s="113"/>
      <c r="E10" s="114"/>
      <c r="F10" s="113"/>
      <c r="G10" s="114">
        <f>B10</f>
        <v>65000</v>
      </c>
      <c r="H10" t="s">
        <v>110</v>
      </c>
    </row>
    <row r="11" spans="1:8" ht="42.75" customHeight="1">
      <c r="A11" s="111" t="s">
        <v>9</v>
      </c>
      <c r="B11" s="116">
        <v>5000</v>
      </c>
      <c r="C11" s="113"/>
      <c r="D11" s="113"/>
      <c r="E11" s="114">
        <f>B11</f>
        <v>5000</v>
      </c>
      <c r="F11" s="113"/>
      <c r="G11" s="113"/>
      <c r="H11" t="s">
        <v>111</v>
      </c>
    </row>
    <row r="12" spans="1:8" ht="30">
      <c r="A12" s="111" t="s">
        <v>10</v>
      </c>
      <c r="B12" s="116">
        <v>137000</v>
      </c>
      <c r="C12" s="114">
        <f>B12</f>
        <v>137000</v>
      </c>
      <c r="D12" s="113"/>
      <c r="E12" s="113"/>
      <c r="F12" s="113"/>
      <c r="G12" s="113"/>
      <c r="H12" t="s">
        <v>112</v>
      </c>
    </row>
    <row r="13" spans="1:8" ht="45">
      <c r="A13" s="111" t="s">
        <v>11</v>
      </c>
      <c r="B13" s="116">
        <v>100000</v>
      </c>
      <c r="C13" s="113"/>
      <c r="D13" s="113"/>
      <c r="E13" s="113"/>
      <c r="F13" s="113"/>
      <c r="G13" s="114">
        <f>B13</f>
        <v>100000</v>
      </c>
      <c r="H13" t="s">
        <v>110</v>
      </c>
    </row>
    <row r="14" spans="1:8" ht="30">
      <c r="A14" s="111" t="s">
        <v>12</v>
      </c>
      <c r="B14" s="116">
        <v>250000</v>
      </c>
      <c r="C14" s="114">
        <f>B14</f>
        <v>250000</v>
      </c>
      <c r="D14" s="113"/>
      <c r="E14" s="113"/>
      <c r="F14" s="113"/>
      <c r="G14" s="113"/>
      <c r="H14" t="s">
        <v>113</v>
      </c>
    </row>
    <row r="15" spans="1:8" ht="30">
      <c r="A15" s="111" t="s">
        <v>13</v>
      </c>
      <c r="B15" s="116">
        <v>70000</v>
      </c>
      <c r="C15" s="114">
        <f>B15</f>
        <v>70000</v>
      </c>
      <c r="D15" s="113"/>
      <c r="E15" s="114"/>
      <c r="F15" s="113"/>
      <c r="G15" s="113"/>
      <c r="H15" t="s">
        <v>113</v>
      </c>
    </row>
    <row r="16" spans="1:8" ht="30">
      <c r="A16" s="111" t="s">
        <v>14</v>
      </c>
      <c r="B16" s="116">
        <v>15000</v>
      </c>
      <c r="C16" s="113"/>
      <c r="D16" s="114"/>
      <c r="E16" s="114">
        <f>B16</f>
        <v>15000</v>
      </c>
      <c r="F16" s="113"/>
      <c r="G16" s="113"/>
      <c r="H16" t="s">
        <v>114</v>
      </c>
    </row>
    <row r="17" spans="1:8" ht="45">
      <c r="A17" s="111" t="s">
        <v>15</v>
      </c>
      <c r="B17" s="116">
        <v>325000</v>
      </c>
      <c r="C17" s="113"/>
      <c r="D17" s="114">
        <f>B17</f>
        <v>325000</v>
      </c>
      <c r="E17" s="113"/>
      <c r="F17" s="113"/>
      <c r="G17" s="113"/>
      <c r="H17" t="s">
        <v>115</v>
      </c>
    </row>
    <row r="18" spans="1:8" ht="30">
      <c r="A18" s="111" t="s">
        <v>16</v>
      </c>
      <c r="B18" s="116">
        <v>125000</v>
      </c>
      <c r="C18" s="113"/>
      <c r="D18" s="113"/>
      <c r="E18" s="113"/>
      <c r="F18" s="114">
        <f>B18</f>
        <v>125000</v>
      </c>
      <c r="G18" s="113"/>
      <c r="H18" t="s">
        <v>116</v>
      </c>
    </row>
    <row r="19" spans="1:8" ht="45">
      <c r="A19" s="111" t="s">
        <v>17</v>
      </c>
      <c r="B19" s="116">
        <v>7000</v>
      </c>
      <c r="C19" s="113"/>
      <c r="D19" s="113"/>
      <c r="E19" s="113"/>
      <c r="F19" s="113"/>
      <c r="G19" s="114">
        <f>B19</f>
        <v>7000</v>
      </c>
      <c r="H19" t="s">
        <v>117</v>
      </c>
    </row>
    <row r="20" spans="1:8" ht="30">
      <c r="A20" s="111" t="s">
        <v>18</v>
      </c>
      <c r="B20" s="116">
        <v>80000</v>
      </c>
      <c r="C20" s="114">
        <f>B20</f>
        <v>80000</v>
      </c>
      <c r="D20" s="113"/>
      <c r="E20" s="113"/>
      <c r="F20" s="113"/>
      <c r="G20" s="113"/>
      <c r="H20" t="s">
        <v>113</v>
      </c>
    </row>
    <row r="21" spans="1:8" ht="45">
      <c r="A21" s="111" t="s">
        <v>19</v>
      </c>
      <c r="B21" s="116">
        <v>350000</v>
      </c>
      <c r="C21" s="114">
        <f>B21</f>
        <v>350000</v>
      </c>
      <c r="D21" s="113"/>
      <c r="E21" s="113"/>
      <c r="F21" s="113"/>
      <c r="G21" s="113"/>
      <c r="H21" t="s">
        <v>113</v>
      </c>
    </row>
    <row r="22" spans="1:8">
      <c r="A22" s="111" t="s">
        <v>20</v>
      </c>
      <c r="B22" s="116">
        <v>90000</v>
      </c>
      <c r="C22" s="113"/>
      <c r="D22" s="113"/>
      <c r="E22" s="114">
        <f>B22</f>
        <v>90000</v>
      </c>
      <c r="F22" s="113"/>
      <c r="G22" s="113"/>
      <c r="H22" t="s">
        <v>114</v>
      </c>
    </row>
    <row r="23" spans="1:8" ht="45">
      <c r="A23" s="111" t="s">
        <v>21</v>
      </c>
      <c r="B23" s="116">
        <v>10000</v>
      </c>
      <c r="C23" s="113"/>
      <c r="D23" s="113"/>
      <c r="E23" s="113"/>
      <c r="F23" s="114">
        <f>B23</f>
        <v>10000</v>
      </c>
      <c r="G23" s="113"/>
      <c r="H23" t="s">
        <v>116</v>
      </c>
    </row>
    <row r="24" spans="1:8" ht="30">
      <c r="A24" s="111" t="s">
        <v>22</v>
      </c>
      <c r="B24" s="116">
        <v>135000</v>
      </c>
      <c r="C24" s="113"/>
      <c r="D24" s="113"/>
      <c r="E24" s="113"/>
      <c r="F24" s="113"/>
      <c r="G24" s="132">
        <f>B24</f>
        <v>135000</v>
      </c>
      <c r="H24" t="s">
        <v>117</v>
      </c>
    </row>
    <row r="25" spans="1:8" ht="30">
      <c r="A25" s="111" t="s">
        <v>23</v>
      </c>
      <c r="B25" s="116">
        <v>137000</v>
      </c>
      <c r="C25" s="114">
        <f>B25</f>
        <v>137000</v>
      </c>
      <c r="D25" s="113"/>
      <c r="E25" s="113"/>
      <c r="F25" s="113"/>
      <c r="G25" s="113"/>
      <c r="H25" t="s">
        <v>113</v>
      </c>
    </row>
    <row r="26" spans="1:8" ht="30">
      <c r="A26" s="111" t="s">
        <v>24</v>
      </c>
      <c r="B26" s="116">
        <v>50000</v>
      </c>
      <c r="C26" s="113"/>
      <c r="D26" s="113"/>
      <c r="E26" s="113"/>
      <c r="F26" s="114">
        <f>B26</f>
        <v>50000</v>
      </c>
      <c r="G26" s="113"/>
      <c r="H26" t="s">
        <v>116</v>
      </c>
    </row>
    <row r="27" spans="1:8" ht="45">
      <c r="A27" s="111" t="s">
        <v>25</v>
      </c>
      <c r="B27" s="116">
        <v>95000</v>
      </c>
      <c r="C27" s="114">
        <f>B27</f>
        <v>95000</v>
      </c>
      <c r="D27" s="113"/>
      <c r="E27" s="113"/>
      <c r="F27" s="113"/>
      <c r="G27" s="113"/>
      <c r="H27" t="s">
        <v>113</v>
      </c>
    </row>
    <row r="28" spans="1:8" ht="45">
      <c r="A28" s="111" t="s">
        <v>26</v>
      </c>
      <c r="B28" s="116">
        <v>27000</v>
      </c>
      <c r="C28" s="113"/>
      <c r="D28" s="113"/>
      <c r="E28" s="114">
        <f>B28</f>
        <v>27000</v>
      </c>
      <c r="F28" s="113"/>
      <c r="G28" s="113"/>
      <c r="H28" t="s">
        <v>114</v>
      </c>
    </row>
    <row r="29" spans="1:8" ht="45">
      <c r="A29" s="111" t="s">
        <v>27</v>
      </c>
      <c r="B29" s="116">
        <v>28000</v>
      </c>
      <c r="C29" s="114">
        <f>B29</f>
        <v>28000</v>
      </c>
      <c r="D29" s="113"/>
      <c r="E29" s="113"/>
      <c r="F29" s="113"/>
      <c r="G29" s="113"/>
      <c r="H29" t="s">
        <v>113</v>
      </c>
    </row>
    <row r="30" spans="1:8" ht="30">
      <c r="A30" s="111" t="s">
        <v>28</v>
      </c>
      <c r="B30" s="116">
        <v>57000</v>
      </c>
      <c r="C30" s="113"/>
      <c r="D30" s="113"/>
      <c r="E30" s="114">
        <f>B30</f>
        <v>57000</v>
      </c>
      <c r="F30" s="113"/>
      <c r="G30" s="113"/>
      <c r="H30" t="s">
        <v>114</v>
      </c>
    </row>
    <row r="31" spans="1:8" ht="30">
      <c r="A31" s="111" t="s">
        <v>109</v>
      </c>
      <c r="B31" s="116">
        <v>5000</v>
      </c>
      <c r="C31" s="113"/>
      <c r="D31" s="113"/>
      <c r="E31" s="113"/>
      <c r="F31" s="114">
        <f>B31</f>
        <v>5000</v>
      </c>
      <c r="G31" s="113"/>
      <c r="H31" t="s">
        <v>116</v>
      </c>
    </row>
    <row r="32" spans="1:8" ht="30">
      <c r="A32" s="111" t="s">
        <v>29</v>
      </c>
      <c r="B32" s="116">
        <v>2500</v>
      </c>
      <c r="C32" s="113"/>
      <c r="D32" s="113"/>
      <c r="E32" s="114">
        <f>B32</f>
        <v>2500</v>
      </c>
      <c r="F32" s="113"/>
      <c r="G32" s="113"/>
      <c r="H32" t="s">
        <v>114</v>
      </c>
    </row>
    <row r="33" spans="1:8" ht="30">
      <c r="A33" s="111" t="s">
        <v>30</v>
      </c>
      <c r="B33" s="116">
        <v>1000</v>
      </c>
      <c r="C33" s="113"/>
      <c r="D33" s="113"/>
      <c r="E33" s="114">
        <f>B33</f>
        <v>1000</v>
      </c>
      <c r="F33" s="113"/>
      <c r="G33" s="113"/>
      <c r="H33" t="s">
        <v>114</v>
      </c>
    </row>
    <row r="34" spans="1:8" ht="45">
      <c r="A34" s="111" t="s">
        <v>31</v>
      </c>
      <c r="B34" s="116">
        <v>1000</v>
      </c>
      <c r="C34" s="113"/>
      <c r="D34" s="113"/>
      <c r="E34" s="114">
        <f>B34</f>
        <v>1000</v>
      </c>
      <c r="F34" s="113"/>
      <c r="G34" s="113"/>
      <c r="H34" t="s">
        <v>114</v>
      </c>
    </row>
    <row r="35" spans="1:8">
      <c r="A35" s="111" t="s">
        <v>32</v>
      </c>
      <c r="B35" s="116">
        <v>65000</v>
      </c>
      <c r="C35" s="113"/>
      <c r="D35" s="113"/>
      <c r="E35" s="113"/>
      <c r="F35" s="113"/>
      <c r="G35" s="114">
        <f>B35</f>
        <v>65000</v>
      </c>
      <c r="H35" t="s">
        <v>117</v>
      </c>
    </row>
    <row r="36" spans="1:8">
      <c r="A36" s="96" t="s">
        <v>7</v>
      </c>
      <c r="B36" s="3"/>
      <c r="C36" s="118">
        <f>SUM(C10:C35)</f>
        <v>1147000</v>
      </c>
      <c r="D36" s="118">
        <f t="shared" ref="D36:G36" si="0">SUM(D10:D35)</f>
        <v>325000</v>
      </c>
      <c r="E36" s="118">
        <f t="shared" si="0"/>
        <v>198500</v>
      </c>
      <c r="F36" s="118">
        <f t="shared" si="0"/>
        <v>190000</v>
      </c>
      <c r="G36" s="118">
        <f t="shared" si="0"/>
        <v>372000</v>
      </c>
    </row>
    <row r="37" spans="1:8">
      <c r="F37" s="115"/>
      <c r="G37" s="115"/>
    </row>
    <row r="38" spans="1:8">
      <c r="F38" s="115"/>
      <c r="G38" s="115"/>
    </row>
    <row r="39" spans="1:8">
      <c r="C39" s="133"/>
    </row>
  </sheetData>
  <mergeCells count="1">
    <mergeCell ref="A8:G8"/>
  </mergeCells>
  <hyperlinks>
    <hyperlink ref="B6" r:id="rId1"/>
  </hyperlinks>
  <pageMargins left="0.2" right="0.2" top="0.5" bottom="0.2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9"/>
  <sheetViews>
    <sheetView zoomScaleSheetLayoutView="90" workbookViewId="0">
      <selection activeCell="G71" sqref="G71"/>
    </sheetView>
  </sheetViews>
  <sheetFormatPr defaultRowHeight="18.75"/>
  <cols>
    <col min="1" max="1" width="27" style="1" customWidth="1"/>
    <col min="2" max="2" width="22.140625" style="1" customWidth="1"/>
    <col min="3" max="3" width="5.42578125" style="1" customWidth="1"/>
    <col min="4" max="4" width="26" style="1" customWidth="1"/>
    <col min="5" max="5" width="22.140625" style="1" customWidth="1"/>
    <col min="6" max="16384" width="9.140625" style="1"/>
  </cols>
  <sheetData>
    <row r="1" spans="1:5">
      <c r="A1" s="4" t="s">
        <v>33</v>
      </c>
      <c r="B1" s="35"/>
      <c r="C1" s="35"/>
      <c r="D1" s="35"/>
      <c r="E1" s="35"/>
    </row>
    <row r="2" spans="1:5">
      <c r="A2" s="5" t="s">
        <v>34</v>
      </c>
      <c r="B2" s="36"/>
      <c r="C2" s="36"/>
      <c r="D2" s="36"/>
      <c r="E2" s="36"/>
    </row>
    <row r="3" spans="1:5">
      <c r="A3" s="6" t="s">
        <v>35</v>
      </c>
      <c r="B3" s="37"/>
      <c r="C3" s="37"/>
      <c r="D3" s="37"/>
      <c r="E3" s="37"/>
    </row>
    <row r="4" spans="1:5">
      <c r="A4" s="6"/>
      <c r="B4" s="37"/>
      <c r="C4" s="37"/>
      <c r="D4" s="37"/>
      <c r="E4" s="37"/>
    </row>
    <row r="6" spans="1:5">
      <c r="A6" s="38" t="s">
        <v>37</v>
      </c>
      <c r="B6" s="14"/>
      <c r="C6" s="14"/>
      <c r="D6" s="38" t="s">
        <v>39</v>
      </c>
      <c r="E6" s="39"/>
    </row>
    <row r="7" spans="1:5">
      <c r="A7" s="38" t="s">
        <v>38</v>
      </c>
      <c r="B7" s="103" t="s">
        <v>36</v>
      </c>
      <c r="C7" s="14"/>
      <c r="D7" s="14"/>
      <c r="E7" s="14"/>
    </row>
    <row r="8" spans="1:5">
      <c r="A8" s="38"/>
      <c r="B8" s="39"/>
      <c r="C8" s="14"/>
      <c r="D8" s="14"/>
      <c r="E8" s="14"/>
    </row>
    <row r="10" spans="1:5" ht="19.5" thickBot="1">
      <c r="A10" s="40" t="s">
        <v>104</v>
      </c>
      <c r="B10" s="41"/>
      <c r="C10" s="41"/>
      <c r="D10" s="41"/>
      <c r="E10" s="41"/>
    </row>
    <row r="11" spans="1:5" ht="19.5" thickBot="1">
      <c r="A11" s="42" t="s">
        <v>41</v>
      </c>
      <c r="B11" s="43">
        <v>21275</v>
      </c>
      <c r="C11" s="44"/>
      <c r="D11" s="42" t="s">
        <v>42</v>
      </c>
      <c r="E11" s="45">
        <v>24725</v>
      </c>
    </row>
    <row r="12" spans="1:5" ht="19.5" thickBot="1">
      <c r="A12" s="46" t="s">
        <v>43</v>
      </c>
      <c r="B12" s="47">
        <v>8575</v>
      </c>
      <c r="C12" s="44"/>
      <c r="D12" s="46" t="s">
        <v>44</v>
      </c>
      <c r="E12" s="48">
        <v>27350</v>
      </c>
    </row>
    <row r="13" spans="1:5" ht="19.5" thickBot="1">
      <c r="A13" s="46" t="s">
        <v>45</v>
      </c>
      <c r="B13" s="47">
        <v>10775</v>
      </c>
      <c r="C13" s="44"/>
      <c r="D13" s="46" t="s">
        <v>46</v>
      </c>
      <c r="E13" s="48">
        <v>94975</v>
      </c>
    </row>
    <row r="14" spans="1:5" ht="19.5" thickBot="1">
      <c r="A14" s="46" t="s">
        <v>47</v>
      </c>
      <c r="B14" s="47">
        <v>37350</v>
      </c>
      <c r="C14" s="44"/>
      <c r="D14" s="46" t="s">
        <v>118</v>
      </c>
      <c r="E14" s="48">
        <v>27375</v>
      </c>
    </row>
    <row r="15" spans="1:5" ht="19.5" thickBot="1">
      <c r="A15" s="46" t="s">
        <v>48</v>
      </c>
      <c r="B15" s="47">
        <v>137250</v>
      </c>
      <c r="C15" s="44"/>
      <c r="D15" s="46" t="s">
        <v>49</v>
      </c>
      <c r="E15" s="48">
        <v>5928721</v>
      </c>
    </row>
    <row r="16" spans="1:5" ht="19.5" thickBot="1">
      <c r="A16" s="46" t="s">
        <v>50</v>
      </c>
      <c r="B16" s="47">
        <v>7050</v>
      </c>
      <c r="C16" s="44"/>
      <c r="D16" s="46" t="s">
        <v>51</v>
      </c>
      <c r="E16" s="48">
        <v>237950</v>
      </c>
    </row>
    <row r="17" spans="1:5" ht="19.5" thickBot="1">
      <c r="A17" s="46" t="s">
        <v>52</v>
      </c>
      <c r="B17" s="47">
        <v>35700</v>
      </c>
      <c r="C17" s="44"/>
      <c r="D17" s="46" t="s">
        <v>53</v>
      </c>
      <c r="E17" s="48">
        <v>41375</v>
      </c>
    </row>
    <row r="18" spans="1:5" ht="19.5" thickBot="1">
      <c r="A18" s="46" t="s">
        <v>2</v>
      </c>
      <c r="B18" s="47">
        <v>562475</v>
      </c>
      <c r="C18" s="44"/>
      <c r="D18" s="46" t="s">
        <v>54</v>
      </c>
      <c r="E18" s="49">
        <v>72430</v>
      </c>
    </row>
    <row r="19" spans="1:5" ht="19.5" thickBot="1">
      <c r="A19" s="46" t="s">
        <v>105</v>
      </c>
      <c r="B19" s="47">
        <v>57000</v>
      </c>
      <c r="C19" s="44"/>
      <c r="D19" s="46" t="s">
        <v>55</v>
      </c>
      <c r="E19" s="48">
        <v>13550</v>
      </c>
    </row>
    <row r="20" spans="1:5" ht="19.5" thickBot="1">
      <c r="A20" s="46" t="s">
        <v>106</v>
      </c>
      <c r="B20" s="47">
        <v>9660</v>
      </c>
      <c r="C20" s="44"/>
      <c r="D20" s="46" t="s">
        <v>56</v>
      </c>
      <c r="E20" s="48">
        <v>13350</v>
      </c>
    </row>
    <row r="21" spans="1:5" ht="19.5" thickBot="1">
      <c r="A21" s="46" t="s">
        <v>107</v>
      </c>
      <c r="B21" s="47">
        <v>67350</v>
      </c>
      <c r="C21" s="44"/>
      <c r="D21" s="46" t="s">
        <v>57</v>
      </c>
      <c r="E21" s="48">
        <v>175250</v>
      </c>
    </row>
    <row r="22" spans="1:5" ht="19.5" thickBot="1">
      <c r="A22" s="46" t="s">
        <v>58</v>
      </c>
      <c r="B22" s="47">
        <v>837925</v>
      </c>
      <c r="C22" s="44"/>
      <c r="D22" s="46" t="s">
        <v>59</v>
      </c>
      <c r="E22" s="48">
        <v>152750</v>
      </c>
    </row>
    <row r="23" spans="1:5">
      <c r="A23" s="101"/>
      <c r="B23" s="102"/>
      <c r="C23" s="44"/>
      <c r="D23" s="101"/>
      <c r="E23" s="102"/>
    </row>
    <row r="24" spans="1:5">
      <c r="C24" s="50"/>
    </row>
    <row r="25" spans="1:5" ht="19.5" thickBot="1">
      <c r="A25" s="51" t="s">
        <v>100</v>
      </c>
      <c r="C25" s="50"/>
      <c r="D25" s="52"/>
    </row>
    <row r="26" spans="1:5" ht="19.5" thickBot="1">
      <c r="A26" s="53" t="str">
        <f>A14</f>
        <v>Depreciation factory</v>
      </c>
      <c r="B26" s="98">
        <f>B14</f>
        <v>37350</v>
      </c>
      <c r="C26" s="50"/>
    </row>
    <row r="27" spans="1:5" ht="19.5" thickBot="1">
      <c r="A27" s="53" t="str">
        <f>A15</f>
        <v>Factory Supervision</v>
      </c>
      <c r="B27" s="98">
        <f>B15</f>
        <v>137250</v>
      </c>
      <c r="C27" s="50"/>
    </row>
    <row r="28" spans="1:5" ht="19.5" thickBot="1">
      <c r="A28" s="53" t="str">
        <f>A16</f>
        <v>Factory supplies - used</v>
      </c>
      <c r="B28" s="98">
        <f>B16</f>
        <v>7050</v>
      </c>
      <c r="C28" s="50"/>
    </row>
    <row r="29" spans="1:5" ht="19.5" thickBot="1">
      <c r="A29" s="53" t="str">
        <f>A17</f>
        <v>Factory utilities</v>
      </c>
      <c r="B29" s="98">
        <f>B17</f>
        <v>35700</v>
      </c>
      <c r="C29" s="50"/>
    </row>
    <row r="30" spans="1:5" ht="19.5" thickBot="1">
      <c r="A30" s="53" t="str">
        <f>A19</f>
        <v>Indirect labor</v>
      </c>
      <c r="B30" s="97">
        <f>B19</f>
        <v>57000</v>
      </c>
      <c r="C30" s="50"/>
    </row>
    <row r="31" spans="1:5" ht="19.5" thickBot="1">
      <c r="A31" s="53" t="str">
        <f>A20</f>
        <v>Misc production costs</v>
      </c>
      <c r="B31" s="97">
        <f>B20</f>
        <v>9660</v>
      </c>
      <c r="C31" s="50"/>
    </row>
    <row r="32" spans="1:5" ht="19.5" thickBot="1">
      <c r="A32" s="53" t="str">
        <f>D13</f>
        <v>Rent expense factory</v>
      </c>
      <c r="B32" s="98">
        <f>E13</f>
        <v>94975</v>
      </c>
      <c r="C32" s="50"/>
    </row>
    <row r="33" spans="1:5" ht="19.5" thickBot="1">
      <c r="A33" s="53" t="str">
        <f>D14</f>
        <v>Maintenance factory</v>
      </c>
      <c r="B33" s="98">
        <f>E14</f>
        <v>27375</v>
      </c>
      <c r="C33" s="50"/>
    </row>
    <row r="34" spans="1:5" ht="19.5" thickBot="1">
      <c r="A34" s="54" t="s">
        <v>60</v>
      </c>
      <c r="B34" s="55">
        <f>SUM(B26:B33)</f>
        <v>406360</v>
      </c>
      <c r="C34" s="50"/>
    </row>
    <row r="35" spans="1:5">
      <c r="A35" s="99"/>
      <c r="B35" s="99"/>
      <c r="C35" s="99"/>
    </row>
    <row r="36" spans="1:5">
      <c r="C36" s="50"/>
    </row>
    <row r="37" spans="1:5">
      <c r="C37" s="50"/>
    </row>
    <row r="38" spans="1:5">
      <c r="C38" s="50"/>
    </row>
    <row r="39" spans="1:5">
      <c r="C39" s="50"/>
    </row>
    <row r="40" spans="1:5">
      <c r="A40" s="40" t="s">
        <v>101</v>
      </c>
      <c r="B40" s="41"/>
      <c r="C40" s="56"/>
      <c r="D40" s="41"/>
      <c r="E40" s="41"/>
    </row>
    <row r="41" spans="1:5">
      <c r="A41" s="137" t="s">
        <v>1</v>
      </c>
      <c r="B41" s="137"/>
      <c r="C41" s="17"/>
      <c r="D41" s="57"/>
    </row>
    <row r="42" spans="1:5">
      <c r="A42" s="58" t="s">
        <v>61</v>
      </c>
      <c r="B42" s="35"/>
      <c r="C42" s="120"/>
      <c r="D42" s="87">
        <f>E17</f>
        <v>41375</v>
      </c>
      <c r="E42" s="59"/>
    </row>
    <row r="43" spans="1:5" ht="19.5" thickBot="1">
      <c r="A43" s="58" t="s">
        <v>62</v>
      </c>
      <c r="B43" s="35"/>
      <c r="C43" s="121" t="s">
        <v>63</v>
      </c>
      <c r="D43" s="81">
        <f>B22</f>
        <v>837925</v>
      </c>
      <c r="E43" s="59"/>
    </row>
    <row r="44" spans="1:5">
      <c r="A44" s="58" t="s">
        <v>64</v>
      </c>
      <c r="B44" s="35"/>
      <c r="C44" s="122" t="s">
        <v>65</v>
      </c>
      <c r="D44" s="88">
        <f>D42+D43</f>
        <v>879300</v>
      </c>
      <c r="E44" s="59"/>
    </row>
    <row r="45" spans="1:5" ht="19.5" thickBot="1">
      <c r="A45" s="58" t="s">
        <v>66</v>
      </c>
      <c r="B45" s="35"/>
      <c r="C45" s="121" t="s">
        <v>67</v>
      </c>
      <c r="D45" s="81">
        <f>E18</f>
        <v>72430</v>
      </c>
      <c r="E45" s="59"/>
    </row>
    <row r="46" spans="1:5">
      <c r="A46" s="58" t="s">
        <v>68</v>
      </c>
      <c r="B46" s="35"/>
      <c r="C46" s="123" t="s">
        <v>69</v>
      </c>
      <c r="D46" s="76">
        <f>D44-D45</f>
        <v>806870</v>
      </c>
    </row>
    <row r="47" spans="1:5">
      <c r="A47" s="135" t="s">
        <v>70</v>
      </c>
      <c r="B47" s="135"/>
      <c r="C47" s="123" t="s">
        <v>69</v>
      </c>
      <c r="D47" s="80">
        <f>B18</f>
        <v>562475</v>
      </c>
    </row>
    <row r="48" spans="1:5">
      <c r="A48" s="137"/>
      <c r="B48" s="137"/>
      <c r="C48" s="124"/>
      <c r="D48" s="139"/>
    </row>
    <row r="49" spans="1:5" ht="19.5" thickBot="1">
      <c r="A49" s="135" t="s">
        <v>71</v>
      </c>
      <c r="B49" s="135"/>
      <c r="C49" s="125"/>
      <c r="D49" s="81">
        <f>B34</f>
        <v>406360</v>
      </c>
    </row>
    <row r="50" spans="1:5" ht="19.5" thickBot="1">
      <c r="A50" s="135" t="s">
        <v>72</v>
      </c>
      <c r="B50" s="135"/>
      <c r="C50" s="126" t="s">
        <v>63</v>
      </c>
      <c r="D50" s="82">
        <v>1775905</v>
      </c>
    </row>
    <row r="51" spans="1:5" ht="19.5" thickBot="1">
      <c r="A51" s="135" t="s">
        <v>73</v>
      </c>
      <c r="B51" s="135"/>
      <c r="C51" s="127" t="s">
        <v>63</v>
      </c>
      <c r="D51" s="83">
        <f>E19</f>
        <v>13550</v>
      </c>
    </row>
    <row r="52" spans="1:5">
      <c r="A52" s="135" t="s">
        <v>74</v>
      </c>
      <c r="B52" s="135"/>
      <c r="C52" s="128"/>
      <c r="D52" s="84">
        <f>D50+D51</f>
        <v>1789455</v>
      </c>
    </row>
    <row r="53" spans="1:5" ht="19.5" thickBot="1">
      <c r="A53" s="135" t="s">
        <v>75</v>
      </c>
      <c r="B53" s="135"/>
      <c r="C53" s="129" t="s">
        <v>67</v>
      </c>
      <c r="D53" s="85">
        <f>E20</f>
        <v>13350</v>
      </c>
    </row>
    <row r="54" spans="1:5">
      <c r="A54" s="135" t="s">
        <v>76</v>
      </c>
      <c r="B54" s="135"/>
      <c r="C54" s="130"/>
      <c r="D54" s="86">
        <f>D52-D53</f>
        <v>1776105</v>
      </c>
    </row>
    <row r="55" spans="1:5">
      <c r="A55" s="62"/>
      <c r="B55" s="62"/>
      <c r="C55" s="131"/>
      <c r="D55" s="63"/>
      <c r="E55" s="61"/>
    </row>
    <row r="56" spans="1:5">
      <c r="A56" s="58" t="s">
        <v>77</v>
      </c>
      <c r="B56" s="35"/>
      <c r="C56" s="104"/>
      <c r="D56" s="76">
        <f>E21</f>
        <v>175250</v>
      </c>
      <c r="E56" s="60"/>
    </row>
    <row r="57" spans="1:5" ht="19.5" thickBot="1">
      <c r="A57" s="58" t="s">
        <v>78</v>
      </c>
      <c r="B57" s="35"/>
      <c r="C57" s="105" t="s">
        <v>63</v>
      </c>
      <c r="D57" s="79">
        <f>D50</f>
        <v>1775905</v>
      </c>
      <c r="E57" s="60"/>
    </row>
    <row r="58" spans="1:5">
      <c r="A58" s="58" t="s">
        <v>79</v>
      </c>
      <c r="B58" s="35"/>
      <c r="C58" s="64"/>
      <c r="D58" s="78">
        <f>D56+D57</f>
        <v>1951155</v>
      </c>
      <c r="E58" s="60"/>
    </row>
    <row r="59" spans="1:5" ht="19.5" thickBot="1">
      <c r="A59" s="58" t="s">
        <v>80</v>
      </c>
      <c r="B59" s="35"/>
      <c r="C59" s="105" t="s">
        <v>67</v>
      </c>
      <c r="D59" s="77">
        <f>E22</f>
        <v>152750</v>
      </c>
      <c r="E59" s="60"/>
    </row>
    <row r="60" spans="1:5">
      <c r="A60" s="58" t="s">
        <v>81</v>
      </c>
      <c r="B60" s="35"/>
      <c r="C60" s="64"/>
      <c r="D60" s="65">
        <f>D58-D59</f>
        <v>1798405</v>
      </c>
      <c r="E60" s="60"/>
    </row>
    <row r="61" spans="1:5">
      <c r="C61" s="50"/>
      <c r="D61" s="66"/>
      <c r="E61" s="60"/>
    </row>
    <row r="62" spans="1:5">
      <c r="A62" s="67" t="s">
        <v>102</v>
      </c>
      <c r="B62" s="41"/>
      <c r="C62" s="56"/>
      <c r="D62" s="68"/>
      <c r="E62" s="60"/>
    </row>
    <row r="63" spans="1:5">
      <c r="C63" s="50"/>
      <c r="D63" s="66"/>
      <c r="E63" s="60"/>
    </row>
    <row r="64" spans="1:5">
      <c r="B64" s="62" t="s">
        <v>82</v>
      </c>
      <c r="C64" s="50"/>
      <c r="D64" s="66"/>
      <c r="E64" s="60"/>
    </row>
    <row r="65" spans="1:5">
      <c r="A65" s="136"/>
      <c r="B65" s="136"/>
      <c r="C65" s="44"/>
      <c r="D65" s="75"/>
      <c r="E65" s="60"/>
    </row>
    <row r="66" spans="1:5">
      <c r="A66" s="69"/>
      <c r="B66" s="70" t="s">
        <v>49</v>
      </c>
      <c r="C66" s="106"/>
      <c r="D66" s="76">
        <f>E15</f>
        <v>5928721</v>
      </c>
      <c r="E66" s="60"/>
    </row>
    <row r="67" spans="1:5" ht="19.5" thickBot="1">
      <c r="A67" s="69"/>
      <c r="B67" s="70" t="s">
        <v>85</v>
      </c>
      <c r="C67" s="107" t="s">
        <v>67</v>
      </c>
      <c r="D67" s="77">
        <f>D60</f>
        <v>1798405</v>
      </c>
      <c r="E67" s="60"/>
    </row>
    <row r="68" spans="1:5">
      <c r="A68" s="69"/>
      <c r="B68" s="70" t="s">
        <v>87</v>
      </c>
      <c r="C68" s="108"/>
      <c r="D68" s="78">
        <f>D66-D67</f>
        <v>4130316</v>
      </c>
      <c r="E68" s="60"/>
    </row>
    <row r="69" spans="1:5" ht="19.5" thickBot="1">
      <c r="A69" s="69"/>
      <c r="B69" s="70" t="s">
        <v>89</v>
      </c>
      <c r="C69" s="107" t="s">
        <v>67</v>
      </c>
      <c r="D69" s="77">
        <f>B11+B12+B13+B21+E11+E12+E16</f>
        <v>398000</v>
      </c>
      <c r="E69" s="60"/>
    </row>
    <row r="70" spans="1:5">
      <c r="A70" s="69"/>
      <c r="B70" s="70" t="s">
        <v>91</v>
      </c>
      <c r="C70" s="108"/>
      <c r="D70" s="65">
        <f>D68-D69</f>
        <v>3732316</v>
      </c>
      <c r="E70" s="60"/>
    </row>
    <row r="71" spans="1:5">
      <c r="C71" s="50"/>
    </row>
    <row r="72" spans="1:5">
      <c r="A72" s="67" t="s">
        <v>103</v>
      </c>
      <c r="B72" s="41"/>
      <c r="C72" s="56"/>
      <c r="D72" s="68"/>
    </row>
    <row r="73" spans="1:5">
      <c r="B73" s="15" t="s">
        <v>83</v>
      </c>
    </row>
    <row r="74" spans="1:5">
      <c r="B74" s="71" t="s">
        <v>84</v>
      </c>
      <c r="C74" s="72"/>
    </row>
    <row r="75" spans="1:5">
      <c r="B75" s="73" t="s">
        <v>86</v>
      </c>
    </row>
    <row r="76" spans="1:5">
      <c r="C76" s="100" t="s">
        <v>88</v>
      </c>
      <c r="D76" s="74">
        <f>E18</f>
        <v>72430</v>
      </c>
    </row>
    <row r="77" spans="1:5">
      <c r="C77" s="100" t="s">
        <v>90</v>
      </c>
      <c r="D77" s="74">
        <f>E19</f>
        <v>13550</v>
      </c>
    </row>
    <row r="78" spans="1:5">
      <c r="C78" s="100" t="s">
        <v>92</v>
      </c>
      <c r="D78" s="74">
        <f>E22</f>
        <v>152750</v>
      </c>
    </row>
    <row r="79" spans="1:5">
      <c r="C79" s="94" t="s">
        <v>93</v>
      </c>
      <c r="D79" s="16">
        <f>D76+D77+D78</f>
        <v>238730</v>
      </c>
    </row>
  </sheetData>
  <mergeCells count="10">
    <mergeCell ref="A52:B52"/>
    <mergeCell ref="A53:B53"/>
    <mergeCell ref="A54:B54"/>
    <mergeCell ref="A65:B65"/>
    <mergeCell ref="A41:B41"/>
    <mergeCell ref="A47:B47"/>
    <mergeCell ref="A48:B48"/>
    <mergeCell ref="A49:B49"/>
    <mergeCell ref="A50:B50"/>
    <mergeCell ref="A51:B51"/>
  </mergeCells>
  <hyperlinks>
    <hyperlink ref="B7" r:id="rId1"/>
  </hyperlinks>
  <pageMargins left="0.2" right="0.2" top="0.5" bottom="0.2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tabSelected="1" topLeftCell="A19" workbookViewId="0">
      <selection activeCell="B31" sqref="B31"/>
    </sheetView>
  </sheetViews>
  <sheetFormatPr defaultRowHeight="15"/>
  <cols>
    <col min="1" max="1" width="11" customWidth="1"/>
    <col min="2" max="2" width="37.5703125" customWidth="1"/>
    <col min="4" max="4" width="30.42578125" customWidth="1"/>
  </cols>
  <sheetData>
    <row r="1" spans="1:4" s="1" customFormat="1" ht="18.75">
      <c r="A1" s="4" t="s">
        <v>33</v>
      </c>
      <c r="B1" s="35"/>
      <c r="C1" s="35"/>
      <c r="D1" s="35"/>
    </row>
    <row r="2" spans="1:4" s="1" customFormat="1" ht="18.75">
      <c r="A2" s="5" t="s">
        <v>34</v>
      </c>
      <c r="B2" s="36"/>
      <c r="C2" s="36"/>
      <c r="D2" s="36"/>
    </row>
    <row r="3" spans="1:4" s="1" customFormat="1" ht="18.75">
      <c r="A3" s="6" t="s">
        <v>35</v>
      </c>
      <c r="B3" s="37"/>
      <c r="C3" s="37"/>
      <c r="D3" s="37"/>
    </row>
    <row r="4" spans="1:4" s="1" customFormat="1" ht="18.75"/>
    <row r="5" spans="1:4" s="1" customFormat="1" ht="18.75">
      <c r="A5" s="38" t="s">
        <v>37</v>
      </c>
      <c r="B5" s="14"/>
      <c r="C5" s="14"/>
      <c r="D5" s="38" t="s">
        <v>39</v>
      </c>
    </row>
    <row r="6" spans="1:4" s="1" customFormat="1" ht="56.25">
      <c r="A6" s="110" t="s">
        <v>38</v>
      </c>
      <c r="B6" s="103" t="s">
        <v>36</v>
      </c>
      <c r="C6" s="14"/>
      <c r="D6" s="14"/>
    </row>
    <row r="8" spans="1:4" s="18" customFormat="1" ht="90.75" customHeight="1">
      <c r="A8" s="138" t="s">
        <v>108</v>
      </c>
      <c r="B8" s="138"/>
      <c r="C8" s="138"/>
      <c r="D8" s="138"/>
    </row>
    <row r="9" spans="1:4" s="18" customFormat="1" ht="28.5">
      <c r="C9" s="19"/>
    </row>
    <row r="10" spans="1:4" s="18" customFormat="1" ht="28.5">
      <c r="A10" s="137" t="s">
        <v>1</v>
      </c>
      <c r="B10" s="137"/>
      <c r="C10" s="20"/>
      <c r="D10" s="21"/>
    </row>
    <row r="11" spans="1:4" s="18" customFormat="1" ht="28.5">
      <c r="A11" s="1"/>
      <c r="B11" s="109" t="s">
        <v>61</v>
      </c>
      <c r="C11" s="22"/>
      <c r="D11" s="89">
        <f>D13-D12</f>
        <v>38000</v>
      </c>
    </row>
    <row r="12" spans="1:4" s="18" customFormat="1" ht="29.25" thickBot="1">
      <c r="A12" s="1"/>
      <c r="B12" s="109" t="s">
        <v>62</v>
      </c>
      <c r="C12" s="23" t="s">
        <v>63</v>
      </c>
      <c r="D12" s="24">
        <v>165000</v>
      </c>
    </row>
    <row r="13" spans="1:4" s="18" customFormat="1" ht="28.5">
      <c r="A13" s="1"/>
      <c r="B13" s="109" t="s">
        <v>64</v>
      </c>
      <c r="C13" s="25"/>
      <c r="D13" s="90">
        <f>D14+D15</f>
        <v>203000</v>
      </c>
    </row>
    <row r="14" spans="1:4" s="18" customFormat="1" ht="29.25" thickBot="1">
      <c r="A14" s="1"/>
      <c r="B14" s="109" t="s">
        <v>66</v>
      </c>
      <c r="C14" s="23" t="s">
        <v>67</v>
      </c>
      <c r="D14" s="24">
        <v>13500</v>
      </c>
    </row>
    <row r="15" spans="1:4" s="18" customFormat="1" ht="28.5">
      <c r="A15" s="1"/>
      <c r="B15" s="95" t="s">
        <v>68</v>
      </c>
      <c r="C15" s="26" t="s">
        <v>63</v>
      </c>
      <c r="D15" s="27">
        <v>189500</v>
      </c>
    </row>
    <row r="16" spans="1:4" s="18" customFormat="1" ht="28.5">
      <c r="A16" s="137" t="s">
        <v>70</v>
      </c>
      <c r="B16" s="137"/>
      <c r="C16" s="26" t="s">
        <v>63</v>
      </c>
      <c r="D16" s="91">
        <f>D18-D15-D17</f>
        <v>52000</v>
      </c>
    </row>
    <row r="17" spans="1:4" s="18" customFormat="1" ht="29.25" thickBot="1">
      <c r="A17" s="137" t="s">
        <v>94</v>
      </c>
      <c r="B17" s="137"/>
      <c r="C17" s="28" t="s">
        <v>63</v>
      </c>
      <c r="D17" s="29">
        <v>137500</v>
      </c>
    </row>
    <row r="18" spans="1:4" s="18" customFormat="1" ht="29.25" thickBot="1">
      <c r="A18" s="137" t="s">
        <v>95</v>
      </c>
      <c r="B18" s="137"/>
      <c r="C18" s="30" t="s">
        <v>65</v>
      </c>
      <c r="D18" s="92">
        <f>D20-D19</f>
        <v>379000</v>
      </c>
    </row>
    <row r="19" spans="1:4" s="18" customFormat="1" ht="29.25" thickBot="1">
      <c r="A19" s="137" t="s">
        <v>96</v>
      </c>
      <c r="B19" s="137"/>
      <c r="C19" s="30" t="s">
        <v>63</v>
      </c>
      <c r="D19" s="31">
        <v>211500</v>
      </c>
    </row>
    <row r="20" spans="1:4" s="18" customFormat="1" ht="28.5">
      <c r="A20" s="137" t="s">
        <v>97</v>
      </c>
      <c r="B20" s="137"/>
      <c r="C20" s="32" t="s">
        <v>0</v>
      </c>
      <c r="D20" s="93">
        <f>D22+D21</f>
        <v>590500</v>
      </c>
    </row>
    <row r="21" spans="1:4" s="18" customFormat="1" ht="29.25" thickBot="1">
      <c r="A21" s="137" t="s">
        <v>98</v>
      </c>
      <c r="B21" s="137"/>
      <c r="C21" s="28" t="s">
        <v>67</v>
      </c>
      <c r="D21" s="119">
        <v>81500</v>
      </c>
    </row>
    <row r="22" spans="1:4" s="18" customFormat="1" ht="28.5">
      <c r="A22" s="137" t="s">
        <v>99</v>
      </c>
      <c r="B22" s="137"/>
      <c r="C22" s="33"/>
      <c r="D22" s="34">
        <v>509000</v>
      </c>
    </row>
  </sheetData>
  <mergeCells count="9">
    <mergeCell ref="A8:D8"/>
    <mergeCell ref="A21:B21"/>
    <mergeCell ref="A22:B22"/>
    <mergeCell ref="A10:B10"/>
    <mergeCell ref="A16:B16"/>
    <mergeCell ref="A17:B17"/>
    <mergeCell ref="A18:B18"/>
    <mergeCell ref="A19:B19"/>
    <mergeCell ref="A20:B20"/>
  </mergeCells>
  <hyperlinks>
    <hyperlink ref="B6" r:id="rId1"/>
  </hyperlinks>
  <pageMargins left="0.2" right="0.2" top="0.5" bottom="0.2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Problem 1</vt:lpstr>
      <vt:lpstr>Problem 2</vt:lpstr>
      <vt:lpstr>Problem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baker</dc:creator>
  <cp:lastModifiedBy>Exploring</cp:lastModifiedBy>
  <dcterms:created xsi:type="dcterms:W3CDTF">2019-05-26T13:48:55Z</dcterms:created>
  <dcterms:modified xsi:type="dcterms:W3CDTF">2020-08-06T04:17:34Z</dcterms:modified>
</cp:coreProperties>
</file>